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omenuusiutuvat.sharepoint.com/sites/intranet/Tilastot/SURF tilastot/Tuulivoimatilastot/2026/6_2026/"/>
    </mc:Choice>
  </mc:AlternateContent>
  <xr:revisionPtr revIDLastSave="41" documentId="8_{7EA6D754-3991-4BEA-A488-05B7C26181A7}" xr6:coauthVersionLast="47" xr6:coauthVersionMax="47" xr10:uidLastSave="{535949D7-35BD-42A8-8011-0AB2139BEE05}"/>
  <bookViews>
    <workbookView xWindow="-110" yWindow="-110" windowWidth="19420" windowHeight="11500" xr2:uid="{00000000-000D-0000-FFFF-FFFF00000000}"/>
  </bookViews>
  <sheets>
    <sheet name="1.7.2026" sheetId="2" r:id="rId1"/>
    <sheet name="Maakunnittai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B8" i="3"/>
  <c r="A8" i="3"/>
  <c r="E15" i="3"/>
  <c r="E14" i="3"/>
  <c r="A15" i="3"/>
  <c r="B15" i="3"/>
  <c r="C15" i="3"/>
  <c r="B14" i="3"/>
  <c r="C14" i="3"/>
  <c r="A14" i="3"/>
  <c r="D12" i="2"/>
  <c r="E11" i="2"/>
  <c r="E10" i="2"/>
  <c r="E13" i="3"/>
  <c r="D13" i="3"/>
  <c r="C13" i="3"/>
  <c r="B13" i="3"/>
  <c r="A13" i="3"/>
  <c r="E12" i="3"/>
  <c r="B12" i="3"/>
  <c r="C12" i="3"/>
  <c r="D12" i="3"/>
  <c r="A12" i="3"/>
  <c r="E10" i="3"/>
  <c r="E11" i="3"/>
  <c r="D10" i="3"/>
  <c r="D11" i="3"/>
  <c r="C10" i="3"/>
  <c r="C11" i="3"/>
  <c r="B10" i="3"/>
  <c r="B11" i="3"/>
  <c r="A10" i="3"/>
  <c r="A11" i="3"/>
  <c r="E9" i="3"/>
  <c r="B9" i="3"/>
  <c r="C9" i="3"/>
  <c r="D9" i="3"/>
  <c r="A9" i="3"/>
  <c r="E8" i="3"/>
  <c r="C8" i="3"/>
  <c r="K10" i="3" s="1"/>
  <c r="D8" i="3"/>
  <c r="L10" i="3" s="1"/>
  <c r="E22" i="2"/>
  <c r="D22" i="2"/>
  <c r="E18" i="2"/>
  <c r="D18" i="2"/>
  <c r="K11" i="3" l="1"/>
  <c r="D14" i="3"/>
  <c r="D15" i="3"/>
  <c r="E12" i="2"/>
  <c r="C16" i="3"/>
  <c r="L8" i="3"/>
  <c r="L9" i="3"/>
  <c r="K9" i="3"/>
  <c r="K8" i="3"/>
  <c r="L11" i="3" l="1"/>
  <c r="L18" i="3" s="1"/>
  <c r="K18" i="3"/>
  <c r="M14" i="3" l="1"/>
  <c r="M15" i="3"/>
  <c r="M16" i="3"/>
  <c r="M17" i="3"/>
  <c r="M10" i="3"/>
  <c r="M11" i="3"/>
  <c r="M12" i="3"/>
  <c r="M13" i="3"/>
  <c r="M8" i="3"/>
  <c r="M9" i="3"/>
  <c r="N12" i="3" l="1"/>
  <c r="N13" i="3"/>
  <c r="N14" i="3"/>
  <c r="N15" i="3"/>
  <c r="N16" i="3"/>
  <c r="N17" i="3"/>
  <c r="N10" i="3"/>
  <c r="N11" i="3"/>
  <c r="N8" i="3"/>
  <c r="N9" i="3"/>
  <c r="N18" i="3" l="1"/>
  <c r="M18" i="3" l="1"/>
</calcChain>
</file>

<file path=xl/sharedStrings.xml><?xml version="1.0" encoding="utf-8"?>
<sst xmlns="http://schemas.openxmlformats.org/spreadsheetml/2006/main" count="89" uniqueCount="62">
  <si>
    <t xml:space="preserve">/ information based on public sources + the info from the owners about projects that have come online </t>
  </si>
  <si>
    <t>rakenteilla olevat tuulivoimahankkeet:</t>
  </si>
  <si>
    <t>Wind power projects under construction:</t>
  </si>
  <si>
    <t>Lisätty/ added on the list</t>
  </si>
  <si>
    <t>Hankkeen nimi; Name of the project</t>
  </si>
  <si>
    <t>Maakunta;  Region</t>
  </si>
  <si>
    <t>Voimaloiden lkm; WTG</t>
  </si>
  <si>
    <t>Teho; power (MW)</t>
  </si>
  <si>
    <t>Toimija; owner</t>
  </si>
  <si>
    <t>Valmistaja;  Turbine manufacturer</t>
  </si>
  <si>
    <t>PPA-ostaja / hankkeen ostaja; PPA offtaker / byer of the project</t>
  </si>
  <si>
    <t>Valmis; coming online</t>
  </si>
  <si>
    <t>Lisätietoja, lehdistötiedote tms.; more info</t>
  </si>
  <si>
    <t>Etelä-Pohjanmaa</t>
  </si>
  <si>
    <t>Kainuu</t>
  </si>
  <si>
    <t>Keski-Suomi</t>
  </si>
  <si>
    <t>Pohjanmaa</t>
  </si>
  <si>
    <t>Pohjois-Pohjanmaa</t>
  </si>
  <si>
    <t>Satakunta</t>
  </si>
  <si>
    <t>Keski-Pohjanmaa</t>
  </si>
  <si>
    <t>Etelä-Savo</t>
  </si>
  <si>
    <t>Kristiinankaupunki, Mikonkeidas</t>
  </si>
  <si>
    <t>Energiequelle</t>
  </si>
  <si>
    <t>Siemens Gamesa SG 6.6-170.</t>
  </si>
  <si>
    <t>https://www.energiequelle.de/fi/mikonkeidas/</t>
  </si>
  <si>
    <t>Varsinais-Suomi</t>
  </si>
  <si>
    <t>Nordex</t>
  </si>
  <si>
    <t>PPA</t>
  </si>
  <si>
    <t>Lappi</t>
  </si>
  <si>
    <t>OX2</t>
  </si>
  <si>
    <t>Teho / Capacity (MW)</t>
  </si>
  <si>
    <t>Markkinaehtoisesti  rakenteilla olevat hankkeet / projects coming online without Governmental subsidy</t>
  </si>
  <si>
    <t>Maakunta / Region</t>
  </si>
  <si>
    <t>Voimaloita / WTG</t>
  </si>
  <si>
    <t>Vuosi / year</t>
  </si>
  <si>
    <t>% voimaloista /  % of WTG</t>
  </si>
  <si>
    <t>% kapasiteetista / of capacity</t>
  </si>
  <si>
    <t>Yhteensä</t>
  </si>
  <si>
    <t>Yhteensä/total</t>
  </si>
  <si>
    <t>Isojoki &amp; Karijoki, Rajamäenkylän tuulipuisto</t>
  </si>
  <si>
    <t>https://www.ox2.com/fi/suomi/ajankohtaista/tiedotteet-ja-uutiset/ox2-on-tehnyt-suomen-kaikkien-aikojen-suurimman-uusiutuvan-energian-investointipaatoksen-tuulipuistojen-rakentaminen-alkaa-heti/</t>
  </si>
  <si>
    <t>Halsua, Honkakankaan tuulipuisto</t>
  </si>
  <si>
    <t xml:space="preserve">OX2 </t>
  </si>
  <si>
    <t>Vestas 6,2 MW</t>
  </si>
  <si>
    <t>Halsua, Kanniston tuulipuisto</t>
  </si>
  <si>
    <t>Kauhava, Salo-Ylikosken tuulipuisto</t>
  </si>
  <si>
    <t>Soini, Korkeamaan tuulipuisto</t>
  </si>
  <si>
    <t>https://www.sttinfo.fi/tiedote/71691493/ox2-on-tehnyt-toisen-merkittavan-uusiutuvan-energian-investointipaatoksensa-suomessa-tana-vuonna-tuulipuistojen-rakentaminen-alkaa-heti?publisherId=69817516&amp;lang=fi</t>
  </si>
  <si>
    <t>15 x Vestas 6,4 MW and 2 x 6,2 MW</t>
  </si>
  <si>
    <t>Vestas 6,4 MW</t>
  </si>
  <si>
    <t>Yht./total</t>
  </si>
  <si>
    <t>Vestas V162, 6,2 MW</t>
  </si>
  <si>
    <t>Vestas wins 74 MW order in Finland</t>
  </si>
  <si>
    <t>TOWII Renewables A/S</t>
  </si>
  <si>
    <t>Raahe, Ketunperä</t>
  </si>
  <si>
    <t>Raahe, Kopsa III</t>
  </si>
  <si>
    <t xml:space="preserve">1,7.2026, tiedot perustuvat julkisiin lähteisiin + valmistuneista hankkeista  omistajilta saatuihin tietoihin </t>
  </si>
  <si>
    <t>Valmistuneet markkinaehtoiset 2026 / Projects that did came online 2026</t>
  </si>
  <si>
    <t>1,7.2026 tilanne maakunnittain 2026-2028 rakenteilla olevat hankkeet / Capacity by regions, projects coming on-line in 2026 -2028</t>
  </si>
  <si>
    <r>
      <t xml:space="preserve">The </t>
    </r>
    <r>
      <rPr>
        <b/>
        <u/>
        <sz val="11"/>
        <color rgb="FFFF0000"/>
        <rFont val="Calibri"/>
        <family val="2"/>
        <scheme val="minor"/>
      </rPr>
      <t>power production might be in test phase</t>
    </r>
    <r>
      <rPr>
        <sz val="11"/>
        <color rgb="FFFF0000"/>
        <rFont val="Calibri"/>
        <family val="2"/>
        <scheme val="minor"/>
      </rPr>
      <t>. Not nesseraily in commercial production.</t>
    </r>
  </si>
  <si>
    <r>
      <rPr>
        <b/>
        <sz val="11"/>
        <color rgb="FFFF0000"/>
        <rFont val="Calibri"/>
        <family val="2"/>
        <scheme val="minor"/>
      </rPr>
      <t>huom!</t>
    </r>
    <r>
      <rPr>
        <sz val="11"/>
        <color rgb="FFFF0000"/>
        <rFont val="Calibri"/>
        <family val="2"/>
        <scheme val="minor"/>
      </rPr>
      <t xml:space="preserve"> SURF tilastoi voimalat valmistuneeksi, </t>
    </r>
    <r>
      <rPr>
        <b/>
        <u/>
        <sz val="11"/>
        <color rgb="FFFF0000"/>
        <rFont val="Calibri"/>
        <family val="2"/>
        <scheme val="minor"/>
      </rPr>
      <t>kun sähköntuotanto alkaa testikäytössä</t>
    </r>
    <r>
      <rPr>
        <sz val="11"/>
        <color rgb="FFFF0000"/>
        <rFont val="Calibri"/>
        <family val="2"/>
        <scheme val="minor"/>
      </rPr>
      <t>. Tämä tilasto ei tarkoita, että voimala olisi vielä kaupallisessa käytössä,</t>
    </r>
  </si>
  <si>
    <t>ON-LINE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</si>
</sst>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0" fontId="1" fillId="3" borderId="0" xfId="0" applyFont="1" applyFill="1"/>
    <xf numFmtId="0" fontId="0" fillId="0" borderId="0" xfId="0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0" xfId="1" applyFill="1"/>
    <xf numFmtId="1" fontId="0" fillId="0" borderId="0" xfId="0" applyNumberFormat="1"/>
    <xf numFmtId="0" fontId="1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1" fontId="0" fillId="3" borderId="0" xfId="0" applyNumberFormat="1" applyFill="1"/>
    <xf numFmtId="1" fontId="1" fillId="3" borderId="0" xfId="0" applyNumberFormat="1" applyFont="1" applyFill="1"/>
    <xf numFmtId="1" fontId="1" fillId="0" borderId="0" xfId="0" applyNumberFormat="1" applyFont="1" applyAlignment="1">
      <alignment horizontal="center" wrapText="1"/>
    </xf>
    <xf numFmtId="1" fontId="1" fillId="2" borderId="0" xfId="0" applyNumberFormat="1" applyFont="1" applyFill="1" applyAlignment="1">
      <alignment horizontal="center"/>
    </xf>
    <xf numFmtId="1" fontId="0" fillId="4" borderId="0" xfId="0" applyNumberFormat="1" applyFill="1"/>
    <xf numFmtId="1" fontId="0" fillId="4" borderId="0" xfId="0" applyNumberFormat="1" applyFill="1" applyAlignment="1">
      <alignment horizontal="center"/>
    </xf>
    <xf numFmtId="164" fontId="0" fillId="3" borderId="0" xfId="0" applyNumberFormat="1" applyFill="1"/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4" fontId="3" fillId="3" borderId="0" xfId="0" applyNumberFormat="1" applyFont="1" applyFill="1"/>
    <xf numFmtId="0" fontId="3" fillId="3" borderId="0" xfId="0" applyFont="1" applyFill="1"/>
    <xf numFmtId="0" fontId="5" fillId="3" borderId="0" xfId="0" applyFont="1" applyFill="1"/>
    <xf numFmtId="14" fontId="3" fillId="3" borderId="0" xfId="0" quotePrefix="1" applyNumberFormat="1" applyFont="1" applyFill="1"/>
    <xf numFmtId="0" fontId="1" fillId="4" borderId="0" xfId="0" applyFont="1" applyFill="1"/>
    <xf numFmtId="1" fontId="0" fillId="4" borderId="0" xfId="0" applyNumberFormat="1" applyFill="1" applyAlignment="1">
      <alignment horizontal="left"/>
    </xf>
    <xf numFmtId="0" fontId="4" fillId="4" borderId="0" xfId="0" applyFont="1" applyFill="1"/>
    <xf numFmtId="14" fontId="0" fillId="0" borderId="0" xfId="0" applyNumberForma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3" fillId="3" borderId="0" xfId="0" applyFont="1" applyFill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ergiequelle.de/fi/mikonkeidas/" TargetMode="External"/><Relationship Id="rId3" Type="http://schemas.openxmlformats.org/officeDocument/2006/relationships/hyperlink" Target="https://www.sttinfo.fi/tiedote/71691493/ox2-on-tehnyt-toisen-merkittavan-uusiutuvan-energian-investointipaatoksensa-suomessa-tana-vuonna-tuulipuistojen-rakentaminen-alkaa-heti?publisherId=69817516&amp;lang=fi" TargetMode="External"/><Relationship Id="rId7" Type="http://schemas.openxmlformats.org/officeDocument/2006/relationships/hyperlink" Target="https://www.vestas.com/en/media/company-news/2025/vestas-wins-74-mw-order-in-finland-c4206767" TargetMode="External"/><Relationship Id="rId2" Type="http://schemas.openxmlformats.org/officeDocument/2006/relationships/hyperlink" Target="https://www.ox2.com/fi/suomi/ajankohtaista/tiedotteet-ja-uutiset/ox2-on-tehnyt-suomen-kaikkien-aikojen-suurimman-uusiutuvan-energian-investointipaatoksen-tuulipuistojen-rakentaminen-alkaa-heti/" TargetMode="External"/><Relationship Id="rId1" Type="http://schemas.openxmlformats.org/officeDocument/2006/relationships/hyperlink" Target="https://ilmatar.fi/tuulivoimalamme/" TargetMode="External"/><Relationship Id="rId6" Type="http://schemas.openxmlformats.org/officeDocument/2006/relationships/hyperlink" Target="https://www.vestas.com/en/media/company-news/2025/vestas-wins-74-mw-order-in-finland-c4206767" TargetMode="External"/><Relationship Id="rId5" Type="http://schemas.openxmlformats.org/officeDocument/2006/relationships/hyperlink" Target="https://www.sttinfo.fi/tiedote/71691493/ox2-on-tehnyt-toisen-merkittavan-uusiutuvan-energian-investointipaatoksensa-suomessa-tana-vuonna-tuulipuistojen-rakentaminen-alkaa-heti?publisherId=69817516&amp;lang=fi" TargetMode="External"/><Relationship Id="rId4" Type="http://schemas.openxmlformats.org/officeDocument/2006/relationships/hyperlink" Target="https://www.sttinfo.fi/tiedote/71691493/ox2-on-tehnyt-toisen-merkittavan-uusiutuvan-energian-investointipaatoksensa-suomessa-tana-vuonna-tuulipuistojen-rakentaminen-alkaa-heti?publisherId=69817516&amp;lang=fi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57DC-4834-4D52-BC36-252DEEEF43B5}">
  <dimension ref="A1:M27"/>
  <sheetViews>
    <sheetView tabSelected="1" zoomScale="90" zoomScaleNormal="90" workbookViewId="0">
      <selection activeCell="E32" sqref="E32"/>
    </sheetView>
  </sheetViews>
  <sheetFormatPr defaultRowHeight="14.5" x14ac:dyDescent="0.35"/>
  <cols>
    <col min="1" max="1" width="9.81640625" bestFit="1" customWidth="1"/>
    <col min="2" max="2" width="34.453125" customWidth="1"/>
    <col min="3" max="3" width="16.81640625" bestFit="1" customWidth="1"/>
    <col min="4" max="4" width="12.453125" customWidth="1"/>
    <col min="5" max="5" width="10.1796875" customWidth="1"/>
    <col min="6" max="6" width="17.1796875" customWidth="1"/>
    <col min="7" max="7" width="18.453125" customWidth="1"/>
    <col min="8" max="8" width="21.81640625" customWidth="1"/>
    <col min="9" max="10" width="11.1796875" customWidth="1"/>
    <col min="11" max="11" width="12.81640625" customWidth="1"/>
  </cols>
  <sheetData>
    <row r="1" spans="1:13" x14ac:dyDescent="0.35">
      <c r="B1" s="3"/>
      <c r="E1" s="37" t="s">
        <v>56</v>
      </c>
      <c r="F1" s="13"/>
      <c r="G1" s="13"/>
      <c r="H1" s="13"/>
      <c r="I1" s="13"/>
      <c r="J1" s="13"/>
    </row>
    <row r="2" spans="1:13" x14ac:dyDescent="0.35">
      <c r="A2" s="18"/>
      <c r="B2" s="41"/>
      <c r="E2" s="40" t="s">
        <v>0</v>
      </c>
      <c r="F2" s="13"/>
      <c r="G2" s="13"/>
      <c r="H2" s="13"/>
      <c r="I2" s="13"/>
      <c r="J2" s="13"/>
    </row>
    <row r="3" spans="1:13" x14ac:dyDescent="0.35">
      <c r="D3" s="1"/>
      <c r="E3" s="46" t="s">
        <v>59</v>
      </c>
      <c r="I3" s="1"/>
      <c r="K3" s="2"/>
    </row>
    <row r="4" spans="1:13" x14ac:dyDescent="0.35">
      <c r="B4" s="14"/>
      <c r="C4" s="14"/>
      <c r="D4" s="16"/>
      <c r="E4" s="18" t="s">
        <v>60</v>
      </c>
      <c r="I4" s="1"/>
      <c r="K4" s="2"/>
    </row>
    <row r="5" spans="1:13" x14ac:dyDescent="0.35">
      <c r="B5" s="14"/>
      <c r="C5" s="14"/>
      <c r="D5" s="42"/>
      <c r="E5" s="42"/>
      <c r="I5" s="1"/>
      <c r="K5" s="2"/>
    </row>
    <row r="6" spans="1:13" x14ac:dyDescent="0.35">
      <c r="B6" s="14"/>
      <c r="C6" s="14"/>
      <c r="D6" s="16"/>
      <c r="E6" s="15"/>
      <c r="I6" s="1"/>
      <c r="K6" s="2"/>
    </row>
    <row r="7" spans="1:13" x14ac:dyDescent="0.35">
      <c r="B7" s="23" t="s">
        <v>1</v>
      </c>
      <c r="C7" s="23"/>
      <c r="D7" s="12"/>
      <c r="E7" s="1"/>
      <c r="I7" s="1"/>
      <c r="K7" s="2"/>
    </row>
    <row r="8" spans="1:13" x14ac:dyDescent="0.35">
      <c r="B8" s="23" t="s">
        <v>2</v>
      </c>
      <c r="C8" s="23"/>
      <c r="D8" s="12"/>
      <c r="E8" s="1"/>
      <c r="I8" s="1"/>
      <c r="K8" s="2"/>
    </row>
    <row r="9" spans="1:13" ht="43.5" x14ac:dyDescent="0.35">
      <c r="A9" s="4" t="s">
        <v>3</v>
      </c>
      <c r="B9" s="4" t="s">
        <v>4</v>
      </c>
      <c r="C9" s="4" t="s">
        <v>5</v>
      </c>
      <c r="D9" s="5" t="s">
        <v>6</v>
      </c>
      <c r="E9" s="5" t="s">
        <v>7</v>
      </c>
      <c r="F9" s="8" t="s">
        <v>8</v>
      </c>
      <c r="G9" s="8" t="s">
        <v>9</v>
      </c>
      <c r="H9" s="5" t="s">
        <v>10</v>
      </c>
      <c r="I9" s="5" t="s">
        <v>11</v>
      </c>
      <c r="J9" s="3" t="s">
        <v>12</v>
      </c>
      <c r="K9" s="3"/>
      <c r="L9" s="3"/>
      <c r="M9" s="3"/>
    </row>
    <row r="10" spans="1:13" ht="15" customHeight="1" x14ac:dyDescent="0.35">
      <c r="A10" s="44">
        <v>46056</v>
      </c>
      <c r="B10" s="24" t="s">
        <v>54</v>
      </c>
      <c r="C10" s="24" t="s">
        <v>17</v>
      </c>
      <c r="D10" s="25">
        <v>6</v>
      </c>
      <c r="E10" s="25">
        <f>D10*6.2</f>
        <v>37.200000000000003</v>
      </c>
      <c r="F10" s="24" t="s">
        <v>53</v>
      </c>
      <c r="G10" s="24" t="s">
        <v>51</v>
      </c>
      <c r="H10" s="14"/>
      <c r="I10" s="15">
        <v>2026</v>
      </c>
      <c r="J10" s="2" t="s">
        <v>52</v>
      </c>
      <c r="K10" s="2"/>
    </row>
    <row r="11" spans="1:13" ht="15" customHeight="1" x14ac:dyDescent="0.35">
      <c r="A11" s="44">
        <v>46056</v>
      </c>
      <c r="B11" s="24" t="s">
        <v>55</v>
      </c>
      <c r="C11" s="24" t="s">
        <v>17</v>
      </c>
      <c r="D11" s="25">
        <v>6</v>
      </c>
      <c r="E11" s="25">
        <f>D11*6.2</f>
        <v>37.200000000000003</v>
      </c>
      <c r="F11" s="24" t="s">
        <v>53</v>
      </c>
      <c r="G11" s="24" t="s">
        <v>51</v>
      </c>
      <c r="H11" s="14"/>
      <c r="I11" s="15">
        <v>2026</v>
      </c>
      <c r="J11" s="2" t="s">
        <v>52</v>
      </c>
      <c r="K11" s="2"/>
    </row>
    <row r="12" spans="1:13" ht="15" customHeight="1" x14ac:dyDescent="0.35">
      <c r="B12" s="24"/>
      <c r="C12" s="38" t="s">
        <v>50</v>
      </c>
      <c r="D12" s="17">
        <f>SUM(D10:D11)</f>
        <v>12</v>
      </c>
      <c r="E12" s="17">
        <f>SUM(E10:E11)</f>
        <v>74.400000000000006</v>
      </c>
      <c r="F12" s="24"/>
      <c r="G12" s="24"/>
      <c r="H12" s="14"/>
      <c r="I12" s="15"/>
      <c r="J12" s="21"/>
      <c r="K12" s="2"/>
    </row>
    <row r="13" spans="1:13" ht="15" customHeight="1" x14ac:dyDescent="0.35">
      <c r="B13" s="24"/>
      <c r="C13" s="24"/>
      <c r="D13" s="25"/>
      <c r="E13" s="25"/>
      <c r="F13" s="24"/>
      <c r="G13" s="24"/>
      <c r="H13" s="14"/>
      <c r="I13" s="15"/>
      <c r="J13" s="21"/>
      <c r="K13" s="2"/>
    </row>
    <row r="14" spans="1:13" ht="15" customHeight="1" x14ac:dyDescent="0.35">
      <c r="B14" s="24"/>
      <c r="C14" s="24"/>
      <c r="D14" s="25"/>
      <c r="E14" s="25"/>
      <c r="F14" s="24"/>
      <c r="G14" s="24"/>
      <c r="H14" s="14"/>
      <c r="I14" s="15"/>
      <c r="J14" s="21"/>
      <c r="L14" s="2"/>
    </row>
    <row r="15" spans="1:13" ht="15" customHeight="1" x14ac:dyDescent="0.35">
      <c r="A15" s="44">
        <v>45748</v>
      </c>
      <c r="B15" s="24" t="s">
        <v>41</v>
      </c>
      <c r="C15" s="24" t="s">
        <v>19</v>
      </c>
      <c r="D15" s="25">
        <v>16</v>
      </c>
      <c r="E15" s="25">
        <v>105</v>
      </c>
      <c r="F15" s="24" t="s">
        <v>42</v>
      </c>
      <c r="G15" s="24" t="s">
        <v>26</v>
      </c>
      <c r="H15" s="14" t="s">
        <v>27</v>
      </c>
      <c r="I15" s="15">
        <v>2027</v>
      </c>
      <c r="J15" s="21" t="s">
        <v>40</v>
      </c>
      <c r="L15" s="2"/>
    </row>
    <row r="16" spans="1:13" ht="15" customHeight="1" x14ac:dyDescent="0.35">
      <c r="A16" s="44">
        <v>46007</v>
      </c>
      <c r="B16" s="24" t="s">
        <v>45</v>
      </c>
      <c r="C16" s="24" t="s">
        <v>13</v>
      </c>
      <c r="D16" s="25">
        <v>7</v>
      </c>
      <c r="E16" s="25">
        <v>45</v>
      </c>
      <c r="F16" s="24" t="s">
        <v>29</v>
      </c>
      <c r="G16" s="24" t="s">
        <v>49</v>
      </c>
      <c r="H16" s="14" t="s">
        <v>27</v>
      </c>
      <c r="I16" s="15">
        <v>2027</v>
      </c>
      <c r="J16" s="21" t="s">
        <v>47</v>
      </c>
      <c r="L16" s="2"/>
    </row>
    <row r="17" spans="1:12" ht="15" customHeight="1" x14ac:dyDescent="0.35">
      <c r="A17" s="44">
        <v>46007</v>
      </c>
      <c r="B17" s="24" t="s">
        <v>46</v>
      </c>
      <c r="C17" s="24" t="s">
        <v>13</v>
      </c>
      <c r="D17" s="1">
        <v>17</v>
      </c>
      <c r="E17" s="1">
        <v>108</v>
      </c>
      <c r="F17" s="24" t="s">
        <v>29</v>
      </c>
      <c r="G17" s="24" t="s">
        <v>48</v>
      </c>
      <c r="H17" s="14" t="s">
        <v>27</v>
      </c>
      <c r="I17" s="1">
        <v>2027</v>
      </c>
      <c r="J17" s="2" t="s">
        <v>47</v>
      </c>
    </row>
    <row r="18" spans="1:12" ht="15" customHeight="1" x14ac:dyDescent="0.35">
      <c r="A18" s="44"/>
      <c r="B18" s="24"/>
      <c r="C18" s="38" t="s">
        <v>50</v>
      </c>
      <c r="D18" s="17">
        <f>SUM(D15:D17)</f>
        <v>40</v>
      </c>
      <c r="E18" s="17">
        <f>SUM(E15:E17)</f>
        <v>258</v>
      </c>
      <c r="F18" s="24"/>
      <c r="G18" s="24"/>
      <c r="H18" s="14"/>
      <c r="I18" s="1"/>
      <c r="J18" s="2"/>
    </row>
    <row r="19" spans="1:12" ht="15" customHeight="1" x14ac:dyDescent="0.35">
      <c r="A19" s="44"/>
      <c r="B19" s="24"/>
      <c r="C19" s="24"/>
      <c r="D19" s="1"/>
      <c r="E19" s="1"/>
      <c r="F19" s="24"/>
      <c r="G19" s="24"/>
      <c r="H19" s="14"/>
      <c r="I19" s="1"/>
      <c r="J19" s="2"/>
    </row>
    <row r="20" spans="1:12" ht="15" customHeight="1" x14ac:dyDescent="0.35">
      <c r="A20" s="44">
        <v>46007</v>
      </c>
      <c r="B20" s="24" t="s">
        <v>44</v>
      </c>
      <c r="C20" s="24" t="s">
        <v>19</v>
      </c>
      <c r="D20" s="25">
        <v>20</v>
      </c>
      <c r="E20" s="25">
        <v>124</v>
      </c>
      <c r="F20" s="24" t="s">
        <v>29</v>
      </c>
      <c r="G20" s="24" t="s">
        <v>43</v>
      </c>
      <c r="H20" s="14" t="s">
        <v>27</v>
      </c>
      <c r="I20" s="15">
        <v>2028</v>
      </c>
      <c r="J20" s="21" t="s">
        <v>47</v>
      </c>
      <c r="L20" s="2"/>
    </row>
    <row r="21" spans="1:12" x14ac:dyDescent="0.35">
      <c r="A21" s="44">
        <v>45748</v>
      </c>
      <c r="B21" s="24" t="s">
        <v>39</v>
      </c>
      <c r="C21" s="24" t="s">
        <v>13</v>
      </c>
      <c r="D21" s="25">
        <v>54</v>
      </c>
      <c r="E21" s="25">
        <v>367</v>
      </c>
      <c r="F21" s="24" t="s">
        <v>29</v>
      </c>
      <c r="G21" s="24" t="s">
        <v>26</v>
      </c>
      <c r="H21" s="14" t="s">
        <v>27</v>
      </c>
      <c r="I21" s="15">
        <v>2028</v>
      </c>
      <c r="J21" s="21" t="s">
        <v>40</v>
      </c>
      <c r="L21" s="2"/>
    </row>
    <row r="22" spans="1:12" x14ac:dyDescent="0.35">
      <c r="B22" s="24"/>
      <c r="C22" s="38" t="s">
        <v>50</v>
      </c>
      <c r="D22" s="17">
        <f>SUM(D20:D21)</f>
        <v>74</v>
      </c>
      <c r="E22" s="17">
        <f>SUM(E20:E21)</f>
        <v>491</v>
      </c>
      <c r="I22" s="1"/>
      <c r="J22" s="2"/>
    </row>
    <row r="26" spans="1:12" x14ac:dyDescent="0.35">
      <c r="B26" s="3" t="s">
        <v>57</v>
      </c>
    </row>
    <row r="27" spans="1:12" ht="15" customHeight="1" x14ac:dyDescent="0.35">
      <c r="B27" s="24" t="s">
        <v>21</v>
      </c>
      <c r="C27" s="24" t="s">
        <v>16</v>
      </c>
      <c r="D27" s="25">
        <v>16</v>
      </c>
      <c r="E27" s="47">
        <v>106</v>
      </c>
      <c r="F27" s="24" t="s">
        <v>22</v>
      </c>
      <c r="G27" s="24" t="s">
        <v>23</v>
      </c>
      <c r="H27" s="14"/>
      <c r="I27" s="15">
        <v>2026</v>
      </c>
      <c r="J27" s="21" t="s">
        <v>24</v>
      </c>
      <c r="K27" s="2"/>
    </row>
  </sheetData>
  <sortState xmlns:xlrd2="http://schemas.microsoft.com/office/spreadsheetml/2017/richdata2" ref="A20:M21">
    <sortCondition ref="B20:B21"/>
  </sortState>
  <hyperlinks>
    <hyperlink ref="L10:L24" r:id="rId1" display="https://ilmatar.fi/tuulivoimalamme/" xr:uid="{0B03CAAF-FB4F-4923-9E89-4C0A5A642C02}"/>
    <hyperlink ref="J21" r:id="rId2" xr:uid="{EA31270C-DBA5-4E56-9CB9-0073ECB70C77}"/>
    <hyperlink ref="J20" r:id="rId3" xr:uid="{74515BA3-6E23-4CCB-9D5A-632B2929C44C}"/>
    <hyperlink ref="J16" r:id="rId4" xr:uid="{AE93290A-0D55-483D-9F5F-5DAB9CF61836}"/>
    <hyperlink ref="J17" r:id="rId5" xr:uid="{43D0231C-3ACF-4839-9D23-BFB3AFB14326}"/>
    <hyperlink ref="J10" r:id="rId6" display="https://www.vestas.com/en/media/company-news/2025/vestas-wins-74-mw-order-in-finland-c4206767" xr:uid="{337F4464-4EF1-407C-A764-334D9FEC5831}"/>
    <hyperlink ref="J11" r:id="rId7" display="https://www.vestas.com/en/media/company-news/2025/vestas-wins-74-mw-order-in-finland-c4206767" xr:uid="{7A58C0A2-77A9-4B39-B056-4201900CFEFD}"/>
    <hyperlink ref="J27" r:id="rId8" xr:uid="{F1B6703D-7930-4DEA-9240-030B0AE7710E}"/>
  </hyperlinks>
  <pageMargins left="0.25" right="0.25" top="0.75" bottom="0.75" header="0.3" footer="0.3"/>
  <pageSetup paperSize="9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4B53-4B19-48F6-8C17-2921455EEAB3}">
  <dimension ref="A1:N35"/>
  <sheetViews>
    <sheetView topLeftCell="A3" workbookViewId="0">
      <selection activeCell="D12" sqref="D12"/>
    </sheetView>
  </sheetViews>
  <sheetFormatPr defaultRowHeight="14.5" x14ac:dyDescent="0.35"/>
  <cols>
    <col min="1" max="1" width="37" customWidth="1"/>
    <col min="2" max="2" width="23.453125" customWidth="1"/>
    <col min="3" max="3" width="13.1796875" style="22" customWidth="1"/>
    <col min="4" max="4" width="15.81640625" style="36" customWidth="1"/>
    <col min="5" max="5" width="15.81640625" customWidth="1"/>
    <col min="6" max="6" width="14.90625" bestFit="1" customWidth="1"/>
    <col min="7" max="8" width="22.1796875" customWidth="1"/>
    <col min="10" max="10" width="17.1796875" bestFit="1" customWidth="1"/>
    <col min="11" max="11" width="11.54296875" style="22" customWidth="1"/>
    <col min="12" max="12" width="14.81640625" style="22" customWidth="1"/>
    <col min="13" max="13" width="15" customWidth="1"/>
    <col min="14" max="14" width="17.54296875" customWidth="1"/>
  </cols>
  <sheetData>
    <row r="1" spans="1:14" x14ac:dyDescent="0.35">
      <c r="A1" s="39" t="s">
        <v>58</v>
      </c>
      <c r="B1" s="11"/>
      <c r="C1" s="27"/>
      <c r="D1" s="33"/>
      <c r="E1" s="13"/>
      <c r="F1" s="13"/>
      <c r="G1" s="13"/>
    </row>
    <row r="4" spans="1:14" x14ac:dyDescent="0.35">
      <c r="A4" s="11" t="s">
        <v>31</v>
      </c>
      <c r="B4" s="11"/>
      <c r="C4" s="28"/>
      <c r="D4" s="33"/>
      <c r="E4" s="13"/>
      <c r="F4" s="13"/>
      <c r="G4" s="13"/>
      <c r="H4" s="13"/>
      <c r="I4" s="13"/>
      <c r="J4" s="13"/>
      <c r="K4" s="27"/>
      <c r="L4" s="27"/>
      <c r="M4" s="13"/>
      <c r="N4" s="13"/>
    </row>
    <row r="5" spans="1:14" x14ac:dyDescent="0.35">
      <c r="G5" s="43"/>
    </row>
    <row r="6" spans="1:14" x14ac:dyDescent="0.35">
      <c r="A6" s="18"/>
      <c r="D6" s="35"/>
      <c r="E6" s="1"/>
      <c r="F6" s="1"/>
      <c r="G6" s="18"/>
      <c r="H6" s="1"/>
      <c r="L6" s="9"/>
    </row>
    <row r="7" spans="1:14" ht="29" x14ac:dyDescent="0.35">
      <c r="B7" s="4" t="s">
        <v>32</v>
      </c>
      <c r="C7" s="29" t="s">
        <v>33</v>
      </c>
      <c r="D7" s="34" t="s">
        <v>30</v>
      </c>
      <c r="E7" s="5" t="s">
        <v>34</v>
      </c>
      <c r="F7" s="5"/>
      <c r="J7" s="4" t="s">
        <v>32</v>
      </c>
      <c r="K7" s="29" t="s">
        <v>33</v>
      </c>
      <c r="L7" s="29" t="s">
        <v>30</v>
      </c>
      <c r="M7" s="4" t="s">
        <v>35</v>
      </c>
      <c r="N7" s="4" t="s">
        <v>36</v>
      </c>
    </row>
    <row r="8" spans="1:14" x14ac:dyDescent="0.35">
      <c r="A8" t="str">
        <f>'1.7.2026'!B27</f>
        <v>Kristiinankaupunki, Mikonkeidas</v>
      </c>
      <c r="B8" t="str">
        <f>'1.7.2026'!C27</f>
        <v>Pohjanmaa</v>
      </c>
      <c r="C8" s="1">
        <f>'1.7.2026'!D27</f>
        <v>16</v>
      </c>
      <c r="D8" s="1">
        <f>'1.7.2026'!E27</f>
        <v>106</v>
      </c>
      <c r="E8" s="6">
        <f>'1.7.2026'!I27</f>
        <v>2026</v>
      </c>
      <c r="F8" t="s">
        <v>61</v>
      </c>
      <c r="J8" t="s">
        <v>13</v>
      </c>
      <c r="K8" s="9">
        <f>C10+C11+C13</f>
        <v>78</v>
      </c>
      <c r="L8" s="9">
        <f>D10+D11+D13</f>
        <v>520</v>
      </c>
      <c r="M8" s="9">
        <f t="shared" ref="M8:M17" si="0">K8/K$18*100</f>
        <v>54.929577464788736</v>
      </c>
      <c r="N8" s="9">
        <f t="shared" ref="N8:N17" si="1">L8/L$18*100</f>
        <v>55.950075317409087</v>
      </c>
    </row>
    <row r="9" spans="1:14" x14ac:dyDescent="0.35">
      <c r="A9" s="24" t="str">
        <f>'1.7.2026'!B15</f>
        <v>Halsua, Honkakankaan tuulipuisto</v>
      </c>
      <c r="B9" s="24" t="str">
        <f>'1.7.2026'!C15</f>
        <v>Keski-Pohjanmaa</v>
      </c>
      <c r="C9" s="25">
        <f>'1.7.2026'!D15</f>
        <v>16</v>
      </c>
      <c r="D9" s="25">
        <f>'1.7.2026'!E15</f>
        <v>105</v>
      </c>
      <c r="E9" s="20">
        <f>'1.7.2026'!I15</f>
        <v>2027</v>
      </c>
      <c r="F9" s="20"/>
      <c r="G9" s="24"/>
      <c r="J9" t="s">
        <v>19</v>
      </c>
      <c r="K9" s="9">
        <f>C12+C9</f>
        <v>36</v>
      </c>
      <c r="L9" s="9">
        <f>D12+D9</f>
        <v>229</v>
      </c>
      <c r="M9" s="9">
        <f t="shared" si="0"/>
        <v>25.352112676056336</v>
      </c>
      <c r="N9" s="9">
        <f t="shared" si="1"/>
        <v>24.639552399397459</v>
      </c>
    </row>
    <row r="10" spans="1:14" x14ac:dyDescent="0.35">
      <c r="A10" s="24" t="str">
        <f>'1.7.2026'!B16</f>
        <v>Kauhava, Salo-Ylikosken tuulipuisto</v>
      </c>
      <c r="B10" s="24" t="str">
        <f>'1.7.2026'!C16</f>
        <v>Etelä-Pohjanmaa</v>
      </c>
      <c r="C10" s="25">
        <f>'1.7.2026'!D16</f>
        <v>7</v>
      </c>
      <c r="D10" s="25">
        <f>'1.7.2026'!E16</f>
        <v>45</v>
      </c>
      <c r="E10" s="20">
        <f>'1.7.2026'!I16</f>
        <v>2027</v>
      </c>
      <c r="F10" s="20"/>
      <c r="G10" s="24"/>
      <c r="J10" t="s">
        <v>16</v>
      </c>
      <c r="K10" s="9">
        <f>C8</f>
        <v>16</v>
      </c>
      <c r="L10" s="9">
        <f>D8</f>
        <v>106</v>
      </c>
      <c r="M10" s="9">
        <f t="shared" si="0"/>
        <v>11.267605633802818</v>
      </c>
      <c r="N10" s="9">
        <f t="shared" si="1"/>
        <v>11.405207660856467</v>
      </c>
    </row>
    <row r="11" spans="1:14" x14ac:dyDescent="0.35">
      <c r="A11" s="24" t="str">
        <f>'1.7.2026'!B17</f>
        <v>Soini, Korkeamaan tuulipuisto</v>
      </c>
      <c r="B11" s="24" t="str">
        <f>'1.7.2026'!C17</f>
        <v>Etelä-Pohjanmaa</v>
      </c>
      <c r="C11" s="25">
        <f>'1.7.2026'!D17</f>
        <v>17</v>
      </c>
      <c r="D11" s="25">
        <f>'1.7.2026'!E17</f>
        <v>108</v>
      </c>
      <c r="E11" s="20">
        <f>'1.7.2026'!I17</f>
        <v>2027</v>
      </c>
      <c r="F11" s="45"/>
      <c r="G11" s="24"/>
      <c r="J11" t="s">
        <v>17</v>
      </c>
      <c r="K11" s="9">
        <f>C14+C15</f>
        <v>12</v>
      </c>
      <c r="L11" s="9">
        <f>D14+D15</f>
        <v>74.400000000000006</v>
      </c>
      <c r="M11" s="9">
        <f t="shared" si="0"/>
        <v>8.4507042253521121</v>
      </c>
      <c r="N11" s="9">
        <f t="shared" si="1"/>
        <v>8.0051646223369932</v>
      </c>
    </row>
    <row r="12" spans="1:14" x14ac:dyDescent="0.35">
      <c r="A12" s="24" t="str">
        <f>'1.7.2026'!B20</f>
        <v>Halsua, Kanniston tuulipuisto</v>
      </c>
      <c r="B12" s="24" t="str">
        <f>'1.7.2026'!C20</f>
        <v>Keski-Pohjanmaa</v>
      </c>
      <c r="C12" s="25">
        <f>'1.7.2026'!D20</f>
        <v>20</v>
      </c>
      <c r="D12" s="25">
        <f>'1.7.2026'!E20</f>
        <v>124</v>
      </c>
      <c r="E12" s="25">
        <f>'1.7.2026'!I20</f>
        <v>2028</v>
      </c>
      <c r="F12" s="45"/>
      <c r="G12" s="24"/>
      <c r="J12" t="s">
        <v>20</v>
      </c>
      <c r="K12" s="9">
        <v>0</v>
      </c>
      <c r="L12" s="9">
        <v>0</v>
      </c>
      <c r="M12" s="9">
        <f t="shared" si="0"/>
        <v>0</v>
      </c>
      <c r="N12" s="9">
        <f t="shared" si="1"/>
        <v>0</v>
      </c>
    </row>
    <row r="13" spans="1:14" x14ac:dyDescent="0.35">
      <c r="A13" s="24" t="str">
        <f>'1.7.2026'!B21</f>
        <v>Isojoki &amp; Karijoki, Rajamäenkylän tuulipuisto</v>
      </c>
      <c r="B13" s="24" t="str">
        <f>'1.7.2026'!C21</f>
        <v>Etelä-Pohjanmaa</v>
      </c>
      <c r="C13" s="25">
        <f>'1.7.2026'!D21</f>
        <v>54</v>
      </c>
      <c r="D13" s="25">
        <f>'1.7.2026'!E21</f>
        <v>367</v>
      </c>
      <c r="E13" s="25">
        <f>'1.7.2026'!I21</f>
        <v>2028</v>
      </c>
      <c r="F13" s="45"/>
      <c r="G13" s="24"/>
      <c r="J13" t="s">
        <v>18</v>
      </c>
      <c r="K13" s="9">
        <v>0</v>
      </c>
      <c r="L13" s="9">
        <v>0</v>
      </c>
      <c r="M13" s="9">
        <f t="shared" si="0"/>
        <v>0</v>
      </c>
      <c r="N13" s="9">
        <f t="shared" si="1"/>
        <v>0</v>
      </c>
    </row>
    <row r="14" spans="1:14" x14ac:dyDescent="0.35">
      <c r="A14" s="24" t="str">
        <f>'1.7.2026'!B10</f>
        <v>Raahe, Ketunperä</v>
      </c>
      <c r="B14" s="24" t="str">
        <f>'1.7.2026'!C10</f>
        <v>Pohjois-Pohjanmaa</v>
      </c>
      <c r="C14" s="25">
        <f>'1.7.2026'!D10</f>
        <v>6</v>
      </c>
      <c r="D14" s="25">
        <f>'1.7.2026'!E10</f>
        <v>37.200000000000003</v>
      </c>
      <c r="E14" s="20">
        <f>'1.7.2026'!I10</f>
        <v>2026</v>
      </c>
      <c r="F14" s="45"/>
      <c r="G14" s="24"/>
      <c r="J14" t="s">
        <v>14</v>
      </c>
      <c r="K14" s="9">
        <v>0</v>
      </c>
      <c r="L14" s="9">
        <v>0</v>
      </c>
      <c r="M14" s="9">
        <f t="shared" si="0"/>
        <v>0</v>
      </c>
      <c r="N14" s="9">
        <f t="shared" si="1"/>
        <v>0</v>
      </c>
    </row>
    <row r="15" spans="1:14" x14ac:dyDescent="0.35">
      <c r="A15" s="24" t="str">
        <f>'1.7.2026'!B11</f>
        <v>Raahe, Kopsa III</v>
      </c>
      <c r="B15" s="24" t="str">
        <f>'1.7.2026'!C11</f>
        <v>Pohjois-Pohjanmaa</v>
      </c>
      <c r="C15" s="25">
        <f>'1.7.2026'!D11</f>
        <v>6</v>
      </c>
      <c r="D15" s="25">
        <f>'1.7.2026'!E11</f>
        <v>37.200000000000003</v>
      </c>
      <c r="E15" s="20">
        <f>'1.7.2026'!I11</f>
        <v>2026</v>
      </c>
      <c r="F15" s="26"/>
      <c r="G15" s="24"/>
      <c r="J15" t="s">
        <v>15</v>
      </c>
      <c r="K15" s="9">
        <v>0</v>
      </c>
      <c r="L15" s="9">
        <v>0</v>
      </c>
      <c r="M15" s="9">
        <f t="shared" si="0"/>
        <v>0</v>
      </c>
      <c r="N15" s="9">
        <f t="shared" si="1"/>
        <v>0</v>
      </c>
    </row>
    <row r="16" spans="1:14" s="14" customFormat="1" x14ac:dyDescent="0.35">
      <c r="A16"/>
      <c r="B16" s="23" t="s">
        <v>38</v>
      </c>
      <c r="C16" s="30">
        <f>SUM(C8:C15)</f>
        <v>142</v>
      </c>
      <c r="D16" s="30">
        <f>SUM(D8:D15)</f>
        <v>929.40000000000009</v>
      </c>
      <c r="E16" s="7"/>
      <c r="F16" s="7"/>
      <c r="G16" s="24"/>
      <c r="J16" s="14" t="s">
        <v>28</v>
      </c>
      <c r="K16" s="32">
        <v>0</v>
      </c>
      <c r="L16" s="32">
        <v>0</v>
      </c>
      <c r="M16" s="9">
        <f t="shared" si="0"/>
        <v>0</v>
      </c>
      <c r="N16" s="9">
        <f t="shared" si="1"/>
        <v>0</v>
      </c>
    </row>
    <row r="17" spans="1:14" x14ac:dyDescent="0.35">
      <c r="G17" s="24"/>
      <c r="J17" s="14" t="s">
        <v>25</v>
      </c>
      <c r="K17" s="32">
        <v>0</v>
      </c>
      <c r="L17" s="32">
        <v>0</v>
      </c>
      <c r="M17" s="9">
        <f t="shared" si="0"/>
        <v>0</v>
      </c>
      <c r="N17" s="9">
        <f t="shared" si="1"/>
        <v>0</v>
      </c>
    </row>
    <row r="18" spans="1:14" x14ac:dyDescent="0.35">
      <c r="G18" s="24"/>
      <c r="J18" t="s">
        <v>37</v>
      </c>
      <c r="K18" s="10">
        <f>SUM(K8:K17)</f>
        <v>142</v>
      </c>
      <c r="L18" s="10">
        <f>SUM(L8:L17)</f>
        <v>929.4</v>
      </c>
      <c r="M18" s="10">
        <f>SUM(M9:M17)</f>
        <v>45.070422535211264</v>
      </c>
      <c r="N18" s="10">
        <f>SUM(N9:N17)</f>
        <v>44.04992468259092</v>
      </c>
    </row>
    <row r="19" spans="1:14" x14ac:dyDescent="0.35">
      <c r="K19" s="32"/>
      <c r="L19" s="32"/>
      <c r="M19" s="32"/>
      <c r="N19" s="32"/>
    </row>
    <row r="20" spans="1:14" s="14" customFormat="1" x14ac:dyDescent="0.35">
      <c r="A20"/>
      <c r="B20"/>
      <c r="C20" s="22"/>
      <c r="D20" s="36"/>
      <c r="E20"/>
      <c r="F20"/>
      <c r="G20" s="19"/>
      <c r="J20"/>
      <c r="K20" s="32"/>
      <c r="L20" s="32"/>
      <c r="M20" s="32"/>
      <c r="N20" s="32"/>
    </row>
    <row r="21" spans="1:14" x14ac:dyDescent="0.35">
      <c r="G21" s="19"/>
      <c r="K21" s="32"/>
      <c r="L21" s="32"/>
      <c r="M21" s="32"/>
      <c r="N21" s="32"/>
    </row>
    <row r="23" spans="1:14" x14ac:dyDescent="0.35">
      <c r="M23" s="22"/>
    </row>
    <row r="25" spans="1:14" x14ac:dyDescent="0.35">
      <c r="H25" s="14"/>
    </row>
    <row r="33" spans="10:14" x14ac:dyDescent="0.35">
      <c r="J33" s="14"/>
      <c r="K33" s="31"/>
      <c r="L33" s="32"/>
      <c r="M33" s="15"/>
      <c r="N33" s="14"/>
    </row>
    <row r="34" spans="10:14" x14ac:dyDescent="0.35">
      <c r="J34" s="14"/>
      <c r="K34" s="31"/>
      <c r="L34" s="32"/>
      <c r="M34" s="15"/>
      <c r="N34" s="14"/>
    </row>
    <row r="35" spans="10:14" x14ac:dyDescent="0.35">
      <c r="J35" s="14"/>
      <c r="K35" s="31"/>
      <c r="L35" s="32"/>
      <c r="M35" s="15"/>
      <c r="N35" s="14"/>
    </row>
  </sheetData>
  <sortState xmlns:xlrd2="http://schemas.microsoft.com/office/spreadsheetml/2017/richdata2" ref="J9:N17">
    <sortCondition descending="1" ref="K9:K17"/>
  </sortState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93db0-ceac-46aa-ac4e-27b7dbb70df9" xsi:nil="true"/>
    <lcf76f155ced4ddcb4097134ff3c332f xmlns="20b3c78b-2f0a-4df3-a4c4-2bb402df0a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2202CF4C192864E8F2AD6EA6EF421DE" ma:contentTypeVersion="18" ma:contentTypeDescription="Luo uusi asiakirja." ma:contentTypeScope="" ma:versionID="ca12b50652d65489a53a85d2877957d2">
  <xsd:schema xmlns:xsd="http://www.w3.org/2001/XMLSchema" xmlns:xs="http://www.w3.org/2001/XMLSchema" xmlns:p="http://schemas.microsoft.com/office/2006/metadata/properties" xmlns:ns2="20b3c78b-2f0a-4df3-a4c4-2bb402df0a15" xmlns:ns3="34493db0-ceac-46aa-ac4e-27b7dbb70df9" targetNamespace="http://schemas.microsoft.com/office/2006/metadata/properties" ma:root="true" ma:fieldsID="62ed7b08e9aade8b7de2a0cd65646d63" ns2:_="" ns3:_="">
    <xsd:import namespace="20b3c78b-2f0a-4df3-a4c4-2bb402df0a15"/>
    <xsd:import namespace="34493db0-ceac-46aa-ac4e-27b7dbb70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c78b-2f0a-4df3-a4c4-2bb402df0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31433737-9cec-450b-a8d8-ff788676f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93db0-ceac-46aa-ac4e-27b7dbb70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03092-0be9-4379-b0a2-aadcfc92c1dd}" ma:internalName="TaxCatchAll" ma:showField="CatchAllData" ma:web="34493db0-ceac-46aa-ac4e-27b7dbb70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8F629-E336-44ED-8974-92F74FCBE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268813-F7AD-42F3-BAF7-1195D747ABEC}">
  <ds:schemaRefs>
    <ds:schemaRef ds:uri="34493db0-ceac-46aa-ac4e-27b7dbb70df9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507d696d-5e7f-48a5-9e70-bc2875d9e56f"/>
    <ds:schemaRef ds:uri="http://schemas.microsoft.com/office/2006/metadata/properties"/>
    <ds:schemaRef ds:uri="http://purl.org/dc/elements/1.1/"/>
    <ds:schemaRef ds:uri="20b3c78b-2f0a-4df3-a4c4-2bb402df0a15"/>
  </ds:schemaRefs>
</ds:datastoreItem>
</file>

<file path=customXml/itemProps3.xml><?xml version="1.0" encoding="utf-8"?>
<ds:datastoreItem xmlns:ds="http://schemas.openxmlformats.org/officeDocument/2006/customXml" ds:itemID="{4B881AD0-6A6F-4CED-8034-422360BE0D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1.7.2026</vt:lpstr>
      <vt:lpstr>Maakunnittain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 STY</dc:creator>
  <cp:keywords/>
  <dc:description/>
  <cp:lastModifiedBy>Anni Mikkonen</cp:lastModifiedBy>
  <cp:revision/>
  <dcterms:created xsi:type="dcterms:W3CDTF">2018-11-15T11:27:45Z</dcterms:created>
  <dcterms:modified xsi:type="dcterms:W3CDTF">2026-06-23T10:11:11Z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0x010100D2202CF4C192864E8F2AD6EA6EF421DE</vt:lpwstr>
  </property>
  <property fmtid="{D5CDD505-2E9C-101B-9397-08002B2CF9AE}" pid="3" name="MediaServiceImageTags">
    <vt:lpwstr/>
  </property>
</Properties>
</file>